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201 0196-PROC-2020 Реализация шлангов МТ\1 Документы на сайт\"/>
    </mc:Choice>
  </mc:AlternateContent>
  <bookViews>
    <workbookView xWindow="0" yWindow="0" windowWidth="20490" windowHeight="7620"/>
  </bookViews>
  <sheets>
    <sheet name="Лист2" sheetId="2" r:id="rId1"/>
    <sheet name="Лист3" sheetId="3" r:id="rId2"/>
  </sheets>
  <definedNames>
    <definedName name="_xlnm._FilterDatabase" localSheetId="0" hidden="1">Лист2!$A$8:$U$23</definedName>
  </definedNames>
  <calcPr calcId="162913"/>
</workbook>
</file>

<file path=xl/calcChain.xml><?xml version="1.0" encoding="utf-8"?>
<calcChain xmlns="http://schemas.openxmlformats.org/spreadsheetml/2006/main">
  <c r="P9" i="2" l="1"/>
  <c r="R9" i="2" s="1"/>
  <c r="S9" i="2" s="1"/>
  <c r="N9" i="2"/>
  <c r="K16" i="2" l="1"/>
  <c r="M10" i="2" l="1"/>
  <c r="N10" i="2"/>
  <c r="O10" i="2" s="1"/>
  <c r="M11" i="2"/>
  <c r="N11" i="2"/>
  <c r="O11" i="2" s="1"/>
  <c r="M12" i="2"/>
  <c r="N12" i="2"/>
  <c r="O12" i="2" s="1"/>
  <c r="M13" i="2"/>
  <c r="N13" i="2"/>
  <c r="O13" i="2" s="1"/>
  <c r="M14" i="2"/>
  <c r="N14" i="2"/>
  <c r="O14" i="2" s="1"/>
  <c r="M15" i="2"/>
  <c r="N15" i="2"/>
  <c r="O15" i="2" s="1"/>
  <c r="P10" i="2"/>
  <c r="R10" i="2" s="1"/>
  <c r="P11" i="2"/>
  <c r="R11" i="2" s="1"/>
  <c r="S11" i="2" s="1"/>
  <c r="P12" i="2"/>
  <c r="R12" i="2" s="1"/>
  <c r="S12" i="2" s="1"/>
  <c r="P13" i="2"/>
  <c r="R13" i="2" s="1"/>
  <c r="S13" i="2" s="1"/>
  <c r="P14" i="2"/>
  <c r="R14" i="2" s="1"/>
  <c r="S14" i="2" s="1"/>
  <c r="P15" i="2"/>
  <c r="R15" i="2" s="1"/>
  <c r="S15" i="2" s="1"/>
  <c r="O9" i="2"/>
  <c r="M9" i="2"/>
  <c r="S10" i="2" l="1"/>
  <c r="S16" i="2" s="1"/>
  <c r="R16" i="2"/>
  <c r="N16" i="2"/>
  <c r="H18" i="2" l="1"/>
  <c r="H19" i="2"/>
  <c r="O16" i="2"/>
  <c r="G18" i="2" l="1"/>
  <c r="G19" i="2" s="1"/>
</calcChain>
</file>

<file path=xl/sharedStrings.xml><?xml version="1.0" encoding="utf-8"?>
<sst xmlns="http://schemas.openxmlformats.org/spreadsheetml/2006/main" count="93" uniqueCount="61">
  <si>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</si>
  <si>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</si>
  <si>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</si>
  <si>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</si>
  <si>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</si>
  <si>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Номер модели/
 Model num</t>
  </si>
  <si>
    <t>БЛАНК КОМПАНИИ-УЧАСТНИЦЫ ТЕНДЕРА/ Bidder’s letterhead</t>
  </si>
  <si>
    <t>шт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</si>
  <si>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</si>
  <si>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</si>
  <si>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</si>
  <si>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</si>
  <si>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</si>
  <si>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</si>
  <si>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</si>
  <si>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</si>
  <si>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</si>
  <si>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</si>
  <si>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t>Артикул</t>
  </si>
  <si>
    <t>RUR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</si>
  <si>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</si>
  <si>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2.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</si>
  <si>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 xml:space="preserve">1.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</si>
  <si>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Итого сумма без НДС составляет/ Total amount excluding VAT</t>
  </si>
  <si>
    <t xml:space="preserve">Технические характеристики, / technic </t>
  </si>
  <si>
    <t xml:space="preserve">Начальная минимальная цена, руб. ,без учета НДС / Initial minimum price excl VAT, RUR </t>
  </si>
  <si>
    <t>МТ</t>
  </si>
  <si>
    <t>необходимо заполнить</t>
  </si>
  <si>
    <t xml:space="preserve">Начальная минимальная цена, руб. ,с учетом НДС 20% / Initial minimum price incl VAT 20, RUR </t>
  </si>
  <si>
    <t xml:space="preserve">Начальная минимальная стоимость, руб. ,без учета НДС / Initial minimum sum excl VAT, RUR </t>
  </si>
  <si>
    <t xml:space="preserve">Начальная минимальная стоимость, руб. ,с учетом НДС 20% / Initial minimum sum incl VAT 20, RUR </t>
  </si>
  <si>
    <t xml:space="preserve">Условия покупки: </t>
  </si>
  <si>
    <t>2. Покупатель не имеет претензий к качеству Товара, Покупатель заранее ознакомился с техническим состоянием оборудования</t>
  </si>
  <si>
    <t>Номенклатурный номер/ Номер Оборудования</t>
  </si>
  <si>
    <t>,</t>
  </si>
  <si>
    <t>Склад/Warehouse</t>
  </si>
  <si>
    <t>Склад на Резервуарном парке Морского Терминала КТК</t>
  </si>
  <si>
    <t xml:space="preserve">Производитель/
manufacturer </t>
  </si>
  <si>
    <r>
      <t xml:space="preserve">Стоимость ПРЕДЛОЖЕНИЯ 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руб/ Price excl VAT, RUB</t>
    </r>
  </si>
  <si>
    <t xml:space="preserve">Итого НДС (20%) составляет / Total Vat  (18%) </t>
  </si>
  <si>
    <t>1. Вывоз материалов проиводится силами и за счет Покупателя, включая все возникающие при этом расходы</t>
  </si>
  <si>
    <t>3. Возможно незначительное изменение количества товара на стадии формирования договора в меньшую сторону, уточнение маркировки</t>
  </si>
  <si>
    <t>Б/у двухкаркасный плавающий концевой  шланг с полиуретановым покрытием, H3030T</t>
  </si>
  <si>
    <t>H3030T</t>
  </si>
  <si>
    <t>MANULI</t>
  </si>
  <si>
    <t>Б/у двухкаркасный плавающий шланг 3-й от буя, H3030SD3, согласно чертежа Manuli TD.01.0011/56</t>
  </si>
  <si>
    <t>H3030SD3</t>
  </si>
  <si>
    <t>Б/у двухкаркасный плавающий шланг 2-й от буя, с одним усиленным концом, H3006SD2, согласно чертежа Manuli TD.01.0011/55</t>
  </si>
  <si>
    <t>H3006SD2</t>
  </si>
  <si>
    <t>Б/У двухкаркасный с одним усиленным концом  подводный шланг, H3006UF</t>
  </si>
  <si>
    <t>H3006UF</t>
  </si>
  <si>
    <t>H3030 FF Dash</t>
  </si>
  <si>
    <t xml:space="preserve"> Б/У Двухкаркасный магистральный плавающий шланг, H3030 SD4 </t>
  </si>
  <si>
    <t>H3030 SD4</t>
  </si>
  <si>
    <t xml:space="preserve">Б/У двухкаркасный стандартный подводный шланг 30', H3030UF, Manuli  </t>
  </si>
  <si>
    <t>H3030UF</t>
  </si>
  <si>
    <t xml:space="preserve"> Б/У Двухкаркасный плавающий шланг  , H3030 FF Dash,Manuli</t>
  </si>
  <si>
    <t>Закупка № 0196 -Proc-2020 / Purchase №0196-Proc-2020</t>
  </si>
  <si>
    <r>
      <t xml:space="preserve">Стоимость ПРЕДЛОЖЕНИЯ за единицу 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руб/ price of the OFFER per unit excluding VAT, RUB</t>
    </r>
  </si>
  <si>
    <r>
      <t xml:space="preserve">Стоимость за единицу </t>
    </r>
    <r>
      <rPr>
        <b/>
        <u/>
        <sz val="13"/>
        <color theme="1"/>
        <rFont val="Times New Roman"/>
        <family val="1"/>
        <charset val="204"/>
      </rPr>
      <t xml:space="preserve"> с НДС 20%, руб/ price of the OFFER per unit  with VAT 20%, RUB</t>
    </r>
    <r>
      <rPr>
        <b/>
        <sz val="13"/>
        <color theme="1"/>
        <rFont val="Times New Roman"/>
        <family val="1"/>
        <charset val="204"/>
      </rPr>
      <t xml:space="preserve"> </t>
    </r>
  </si>
  <si>
    <r>
      <t xml:space="preserve">Стоимость ПРЕДЛОЖЕНИЯ  </t>
    </r>
    <r>
      <rPr>
        <b/>
        <u/>
        <sz val="13"/>
        <color theme="1"/>
        <rFont val="Times New Roman"/>
        <family val="1"/>
        <charset val="204"/>
      </rPr>
      <t xml:space="preserve"> с НДС 20%, руб</t>
    </r>
    <r>
      <rPr>
        <b/>
        <sz val="13"/>
        <color theme="1"/>
        <rFont val="Times New Roman"/>
        <family val="1"/>
        <charset val="204"/>
      </rPr>
      <t xml:space="preserve">/ Price excl VAT 20%, RUB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</si>
</sst>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₽&quot;;\-#,##0.00\ &quot;₽&quot;"/>
    <numFmt numFmtId="164" formatCode="_-* #,##0.00\ _₽_-;\-* #,##0.00\ _₽_-;_-* &quot;-&quot;??\ _₽_-;_-@_-"/>
    <numFmt numFmtId="165" formatCode="_-* #,##0.00\ [$₽-419]_-;\-* #,##0.00\ [$₽-419]_-;_-* &quot;-&quot;??\ [$₽-419]_-;_-@_-"/>
    <numFmt numFmtId="166" formatCode="#,##0.00\ &quot;₽&quot;"/>
  </numFmts>
  <fonts count="20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b/>
      <sz val="14"/>
      <name val="Arial Cyr"/>
      <charset val="204"/>
    </font>
    <font>
      <sz val="16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6" fillId="2" borderId="5" xfId="0" applyFont="1" applyFill="1" applyBorder="1" applyAlignment="1">
      <alignment vertical="center" wrapText="1"/>
    </xf>
    <xf numFmtId="0" fontId="2" fillId="0" borderId="0" xfId="0" applyFont="1"/>
    <xf numFmtId="165" fontId="5" fillId="0" borderId="0" xfId="0" applyNumberFormat="1" applyFont="1" applyAlignment="1">
      <alignment horizontal="center" vertical="center" wrapText="1"/>
    </xf>
    <xf numFmtId="0" fontId="15" fillId="0" borderId="0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7" fontId="2" fillId="0" borderId="0" xfId="0" applyNumberFormat="1" applyFont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166" fontId="5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15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2" fontId="16" fillId="0" borderId="4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8" fillId="0" borderId="1" xfId="2" applyNumberFormat="1" applyFont="1" applyFill="1" applyBorder="1" applyAlignment="1">
      <alignment horizontal="center" vertical="center" wrapText="1"/>
    </xf>
    <xf numFmtId="2" fontId="8" fillId="3" borderId="4" xfId="2" applyNumberFormat="1" applyFont="1" applyFill="1" applyBorder="1" applyAlignment="1">
      <alignment horizontal="center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zoomScale="55" zoomScaleNormal="55" workbookViewId="0">
      <selection activeCell="J10" sqref="A10:J10"/>
    </sheetView>
  </sheetViews>
  <sheetFormatPr defaultRowHeight="15" x14ac:dyDescent="0.25"/>
  <cols>
    <col min="1" max="1" width="6.42578125" customWidth="1"/>
    <col min="2" max="2" width="18.28515625" hidden="1" customWidth="1"/>
    <col min="3" max="3" width="24" customWidth="1"/>
    <col min="4" max="4" width="27.5703125" customWidth="1"/>
    <col min="5" max="5" width="22.7109375" customWidth="1"/>
    <col min="6" max="6" width="76.42578125" customWidth="1"/>
    <col min="7" max="7" width="19.7109375" hidden="1" customWidth="1"/>
    <col min="8" max="8" width="26.7109375" customWidth="1"/>
    <col min="9" max="9" width="21.28515625" customWidth="1"/>
    <col min="10" max="10" width="9.85546875" customWidth="1"/>
    <col min="11" max="11" width="14" customWidth="1"/>
    <col min="12" max="13" width="23.28515625" customWidth="1"/>
    <col min="14" max="14" width="24.85546875" customWidth="1"/>
    <col min="15" max="15" width="25.140625" customWidth="1"/>
    <col min="16" max="16" width="26.140625" customWidth="1"/>
    <col min="17" max="19" width="39.85546875" customWidth="1"/>
    <col min="20" max="20" width="13.5703125" customWidth="1"/>
    <col min="21" max="21" width="33.7109375" customWidth="1"/>
  </cols>
  <sheetData>
    <row r="1" spans="1:21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0.25" x14ac:dyDescent="0.25">
      <c r="A2" s="41" t="s">
        <v>15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21" ht="20.25" x14ac:dyDescent="0.25">
      <c r="A3" s="41" t="s">
        <v>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</row>
    <row r="4" spans="1:21" ht="20.25" x14ac:dyDescent="0.25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20.25" x14ac:dyDescent="0.25">
      <c r="A5" s="43" t="s">
        <v>16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1" ht="20.25" x14ac:dyDescent="0.25">
      <c r="A6" s="44" t="s">
        <v>57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1" ht="21" x14ac:dyDescent="0.3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5"/>
      <c r="Q7" s="18" t="s">
        <v>27</v>
      </c>
      <c r="R7" s="32"/>
      <c r="S7" s="32"/>
      <c r="T7" s="11"/>
      <c r="U7" s="11"/>
    </row>
    <row r="8" spans="1:21" ht="139.15" customHeight="1" x14ac:dyDescent="0.25">
      <c r="A8" s="9" t="s">
        <v>9</v>
      </c>
      <c r="B8" s="9" t="s">
        <v>18</v>
      </c>
      <c r="C8" s="9" t="s">
        <v>3</v>
      </c>
      <c r="D8" s="9" t="s">
        <v>35</v>
      </c>
      <c r="E8" s="9" t="s">
        <v>33</v>
      </c>
      <c r="F8" s="9" t="s">
        <v>4</v>
      </c>
      <c r="G8" s="9" t="s">
        <v>5</v>
      </c>
      <c r="H8" s="9" t="s">
        <v>24</v>
      </c>
      <c r="I8" s="9" t="s">
        <v>37</v>
      </c>
      <c r="J8" s="9" t="s">
        <v>1</v>
      </c>
      <c r="K8" s="9" t="s">
        <v>10</v>
      </c>
      <c r="L8" s="9" t="s">
        <v>25</v>
      </c>
      <c r="M8" s="9" t="s">
        <v>28</v>
      </c>
      <c r="N8" s="9" t="s">
        <v>29</v>
      </c>
      <c r="O8" s="9" t="s">
        <v>30</v>
      </c>
      <c r="P8" s="9" t="s">
        <v>58</v>
      </c>
      <c r="Q8" s="9" t="s">
        <v>59</v>
      </c>
      <c r="R8" s="9" t="s">
        <v>38</v>
      </c>
      <c r="S8" s="9" t="s">
        <v>60</v>
      </c>
      <c r="T8" s="9" t="s">
        <v>8</v>
      </c>
      <c r="U8" s="9" t="s">
        <v>20</v>
      </c>
    </row>
    <row r="9" spans="1:21" ht="81" x14ac:dyDescent="0.25">
      <c r="A9" s="24">
        <v>1</v>
      </c>
      <c r="B9" s="25"/>
      <c r="C9" s="16" t="s">
        <v>26</v>
      </c>
      <c r="D9" s="16" t="s">
        <v>36</v>
      </c>
      <c r="E9" s="16">
        <v>1046733</v>
      </c>
      <c r="F9" s="16" t="s">
        <v>42</v>
      </c>
      <c r="G9" s="16"/>
      <c r="H9" s="16" t="s">
        <v>43</v>
      </c>
      <c r="I9" s="16" t="s">
        <v>44</v>
      </c>
      <c r="J9" s="16" t="s">
        <v>7</v>
      </c>
      <c r="K9" s="16">
        <v>28</v>
      </c>
      <c r="L9" s="48">
        <v>2000</v>
      </c>
      <c r="M9" s="49">
        <f t="shared" ref="M9" si="0">L9*1.2</f>
        <v>2400</v>
      </c>
      <c r="N9" s="48">
        <f>K9*L9</f>
        <v>56000</v>
      </c>
      <c r="O9" s="49">
        <f t="shared" ref="O9" si="1">N9*1.2</f>
        <v>67200</v>
      </c>
      <c r="P9" s="50">
        <f>Q9*100/120</f>
        <v>0</v>
      </c>
      <c r="Q9" s="51">
        <v>0</v>
      </c>
      <c r="R9" s="50">
        <f>P9*K9</f>
        <v>0</v>
      </c>
      <c r="S9" s="51">
        <f>R9*1.2</f>
        <v>0</v>
      </c>
      <c r="T9" s="9" t="s">
        <v>19</v>
      </c>
      <c r="U9" s="46" t="s">
        <v>36</v>
      </c>
    </row>
    <row r="10" spans="1:21" ht="81" x14ac:dyDescent="0.25">
      <c r="A10" s="24">
        <v>2</v>
      </c>
      <c r="B10" s="25"/>
      <c r="C10" s="16" t="s">
        <v>26</v>
      </c>
      <c r="D10" s="16" t="s">
        <v>36</v>
      </c>
      <c r="E10" s="16">
        <v>1050158</v>
      </c>
      <c r="F10" s="16" t="s">
        <v>45</v>
      </c>
      <c r="G10" s="16"/>
      <c r="H10" s="16" t="s">
        <v>46</v>
      </c>
      <c r="I10" s="16" t="s">
        <v>44</v>
      </c>
      <c r="J10" s="16" t="s">
        <v>7</v>
      </c>
      <c r="K10" s="16">
        <v>3</v>
      </c>
      <c r="L10" s="48">
        <v>2000</v>
      </c>
      <c r="M10" s="49">
        <f t="shared" ref="M10:M15" si="2">L10*1.2</f>
        <v>2400</v>
      </c>
      <c r="N10" s="48">
        <f t="shared" ref="N10:N15" si="3">K10*L10</f>
        <v>6000</v>
      </c>
      <c r="O10" s="49">
        <f t="shared" ref="O10:O15" si="4">N10*1.2</f>
        <v>7200</v>
      </c>
      <c r="P10" s="50">
        <f t="shared" ref="P10:P15" si="5">Q10*100/120</f>
        <v>0</v>
      </c>
      <c r="Q10" s="51">
        <v>0</v>
      </c>
      <c r="R10" s="50">
        <f t="shared" ref="R10:R15" si="6">P10*K10</f>
        <v>0</v>
      </c>
      <c r="S10" s="51">
        <f t="shared" ref="S10:S15" si="7">R10*1.2</f>
        <v>0</v>
      </c>
      <c r="T10" s="9" t="s">
        <v>19</v>
      </c>
      <c r="U10" s="47"/>
    </row>
    <row r="11" spans="1:21" ht="104.25" customHeight="1" x14ac:dyDescent="0.25">
      <c r="A11" s="24">
        <v>3</v>
      </c>
      <c r="B11" s="25"/>
      <c r="C11" s="16" t="s">
        <v>26</v>
      </c>
      <c r="D11" s="16" t="s">
        <v>36</v>
      </c>
      <c r="E11" s="16">
        <v>1050159</v>
      </c>
      <c r="F11" s="16" t="s">
        <v>47</v>
      </c>
      <c r="G11" s="16"/>
      <c r="H11" s="16" t="s">
        <v>48</v>
      </c>
      <c r="I11" s="16" t="s">
        <v>44</v>
      </c>
      <c r="J11" s="16" t="s">
        <v>7</v>
      </c>
      <c r="K11" s="16">
        <v>5</v>
      </c>
      <c r="L11" s="48">
        <v>2000</v>
      </c>
      <c r="M11" s="49">
        <f t="shared" si="2"/>
        <v>2400</v>
      </c>
      <c r="N11" s="48">
        <f t="shared" si="3"/>
        <v>10000</v>
      </c>
      <c r="O11" s="49">
        <f t="shared" si="4"/>
        <v>12000</v>
      </c>
      <c r="P11" s="50">
        <f t="shared" si="5"/>
        <v>0</v>
      </c>
      <c r="Q11" s="51">
        <v>0</v>
      </c>
      <c r="R11" s="50">
        <f t="shared" si="6"/>
        <v>0</v>
      </c>
      <c r="S11" s="51">
        <f t="shared" si="7"/>
        <v>0</v>
      </c>
      <c r="T11" s="9" t="s">
        <v>19</v>
      </c>
      <c r="U11" s="47"/>
    </row>
    <row r="12" spans="1:21" ht="81" x14ac:dyDescent="0.25">
      <c r="A12" s="24">
        <v>4</v>
      </c>
      <c r="B12" s="25"/>
      <c r="C12" s="16" t="s">
        <v>26</v>
      </c>
      <c r="D12" s="16" t="s">
        <v>36</v>
      </c>
      <c r="E12" s="16">
        <v>1088384</v>
      </c>
      <c r="F12" s="16" t="s">
        <v>49</v>
      </c>
      <c r="G12" s="16"/>
      <c r="H12" s="16" t="s">
        <v>50</v>
      </c>
      <c r="I12" s="16" t="s">
        <v>44</v>
      </c>
      <c r="J12" s="16" t="s">
        <v>7</v>
      </c>
      <c r="K12" s="16">
        <v>6</v>
      </c>
      <c r="L12" s="48">
        <v>2000</v>
      </c>
      <c r="M12" s="49">
        <f t="shared" si="2"/>
        <v>2400</v>
      </c>
      <c r="N12" s="48">
        <f t="shared" si="3"/>
        <v>12000</v>
      </c>
      <c r="O12" s="49">
        <f t="shared" si="4"/>
        <v>14400</v>
      </c>
      <c r="P12" s="50">
        <f t="shared" si="5"/>
        <v>0</v>
      </c>
      <c r="Q12" s="51">
        <v>0</v>
      </c>
      <c r="R12" s="50">
        <f t="shared" si="6"/>
        <v>0</v>
      </c>
      <c r="S12" s="51">
        <f t="shared" si="7"/>
        <v>0</v>
      </c>
      <c r="T12" s="9" t="s">
        <v>19</v>
      </c>
      <c r="U12" s="47"/>
    </row>
    <row r="13" spans="1:21" ht="81" x14ac:dyDescent="0.25">
      <c r="A13" s="24">
        <v>5</v>
      </c>
      <c r="B13" s="25"/>
      <c r="C13" s="16" t="s">
        <v>26</v>
      </c>
      <c r="D13" s="16" t="s">
        <v>36</v>
      </c>
      <c r="E13" s="16">
        <v>1088386</v>
      </c>
      <c r="F13" s="16" t="s">
        <v>56</v>
      </c>
      <c r="G13" s="16"/>
      <c r="H13" s="16" t="s">
        <v>51</v>
      </c>
      <c r="I13" s="16" t="s">
        <v>44</v>
      </c>
      <c r="J13" s="16" t="s">
        <v>7</v>
      </c>
      <c r="K13" s="16">
        <v>31</v>
      </c>
      <c r="L13" s="48">
        <v>2000</v>
      </c>
      <c r="M13" s="49">
        <f t="shared" si="2"/>
        <v>2400</v>
      </c>
      <c r="N13" s="48">
        <f t="shared" si="3"/>
        <v>62000</v>
      </c>
      <c r="O13" s="49">
        <f t="shared" si="4"/>
        <v>74400</v>
      </c>
      <c r="P13" s="50">
        <f t="shared" si="5"/>
        <v>0</v>
      </c>
      <c r="Q13" s="51">
        <v>0</v>
      </c>
      <c r="R13" s="50">
        <f t="shared" si="6"/>
        <v>0</v>
      </c>
      <c r="S13" s="51">
        <f t="shared" si="7"/>
        <v>0</v>
      </c>
      <c r="T13" s="9" t="s">
        <v>19</v>
      </c>
      <c r="U13" s="47"/>
    </row>
    <row r="14" spans="1:21" ht="81" x14ac:dyDescent="0.25">
      <c r="A14" s="24">
        <v>6</v>
      </c>
      <c r="B14" s="25"/>
      <c r="C14" s="16" t="s">
        <v>26</v>
      </c>
      <c r="D14" s="16" t="s">
        <v>36</v>
      </c>
      <c r="E14" s="16">
        <v>1088385</v>
      </c>
      <c r="F14" s="16" t="s">
        <v>52</v>
      </c>
      <c r="G14" s="16"/>
      <c r="H14" s="16" t="s">
        <v>53</v>
      </c>
      <c r="I14" s="16" t="s">
        <v>44</v>
      </c>
      <c r="J14" s="16" t="s">
        <v>7</v>
      </c>
      <c r="K14" s="16">
        <v>3</v>
      </c>
      <c r="L14" s="48">
        <v>2000</v>
      </c>
      <c r="M14" s="49">
        <f t="shared" si="2"/>
        <v>2400</v>
      </c>
      <c r="N14" s="48">
        <f t="shared" si="3"/>
        <v>6000</v>
      </c>
      <c r="O14" s="49">
        <f t="shared" si="4"/>
        <v>7200</v>
      </c>
      <c r="P14" s="50">
        <f t="shared" si="5"/>
        <v>0</v>
      </c>
      <c r="Q14" s="51">
        <v>0</v>
      </c>
      <c r="R14" s="50">
        <f t="shared" si="6"/>
        <v>0</v>
      </c>
      <c r="S14" s="51">
        <f t="shared" si="7"/>
        <v>0</v>
      </c>
      <c r="T14" s="9" t="s">
        <v>19</v>
      </c>
      <c r="U14" s="47"/>
    </row>
    <row r="15" spans="1:21" ht="81" x14ac:dyDescent="0.25">
      <c r="A15" s="24">
        <v>7</v>
      </c>
      <c r="B15" s="25"/>
      <c r="C15" s="16" t="s">
        <v>26</v>
      </c>
      <c r="D15" s="16" t="s">
        <v>36</v>
      </c>
      <c r="E15" s="16">
        <v>1088385</v>
      </c>
      <c r="F15" s="16" t="s">
        <v>54</v>
      </c>
      <c r="G15" s="16"/>
      <c r="H15" s="16" t="s">
        <v>55</v>
      </c>
      <c r="I15" s="16" t="s">
        <v>44</v>
      </c>
      <c r="J15" s="16" t="s">
        <v>7</v>
      </c>
      <c r="K15" s="16">
        <v>16</v>
      </c>
      <c r="L15" s="48">
        <v>2000</v>
      </c>
      <c r="M15" s="49">
        <f t="shared" si="2"/>
        <v>2400</v>
      </c>
      <c r="N15" s="48">
        <f t="shared" si="3"/>
        <v>32000</v>
      </c>
      <c r="O15" s="49">
        <f t="shared" si="4"/>
        <v>38400</v>
      </c>
      <c r="P15" s="50">
        <f t="shared" si="5"/>
        <v>0</v>
      </c>
      <c r="Q15" s="51">
        <v>0</v>
      </c>
      <c r="R15" s="50">
        <f t="shared" si="6"/>
        <v>0</v>
      </c>
      <c r="S15" s="51">
        <f t="shared" si="7"/>
        <v>0</v>
      </c>
      <c r="T15" s="9" t="s">
        <v>19</v>
      </c>
      <c r="U15" s="47"/>
    </row>
    <row r="16" spans="1:21" ht="28.5" customHeight="1" x14ac:dyDescent="0.25">
      <c r="A16" s="45" t="s">
        <v>11</v>
      </c>
      <c r="B16" s="45"/>
      <c r="C16" s="45"/>
      <c r="D16" s="45"/>
      <c r="E16" s="45"/>
      <c r="F16" s="45"/>
      <c r="G16" s="45"/>
      <c r="H16" s="45"/>
      <c r="I16" s="45"/>
      <c r="J16" s="45"/>
      <c r="K16" s="28">
        <f>SUM(K9:K15)</f>
        <v>92</v>
      </c>
      <c r="L16" s="29"/>
      <c r="M16" s="29"/>
      <c r="N16" s="30">
        <f>SUM(N9:N15)</f>
        <v>184000</v>
      </c>
      <c r="O16" s="30">
        <f>SUM(O9:O15)</f>
        <v>220800</v>
      </c>
      <c r="P16" s="31"/>
      <c r="Q16" s="31"/>
      <c r="R16" s="30">
        <f>SUM(R9:R15)</f>
        <v>0</v>
      </c>
      <c r="S16" s="30">
        <f>SUM(S9:S15)</f>
        <v>0</v>
      </c>
      <c r="T16" s="9" t="s">
        <v>19</v>
      </c>
      <c r="U16" s="12"/>
    </row>
    <row r="17" spans="1:21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 t="s">
        <v>34</v>
      </c>
      <c r="O17" s="1"/>
    </row>
    <row r="18" spans="1:21" ht="20.25" x14ac:dyDescent="0.3">
      <c r="A18" s="40" t="s">
        <v>23</v>
      </c>
      <c r="B18" s="40"/>
      <c r="C18" s="40"/>
      <c r="D18" s="40"/>
      <c r="E18" s="40"/>
      <c r="F18" s="40"/>
      <c r="G18" s="14">
        <f>R16</f>
        <v>0</v>
      </c>
      <c r="H18" s="17">
        <f>R16</f>
        <v>0</v>
      </c>
      <c r="I18" s="17"/>
      <c r="J18" s="10"/>
      <c r="K18" s="10"/>
      <c r="L18" s="10"/>
      <c r="M18" s="10"/>
      <c r="N18" s="10"/>
      <c r="O18" s="10"/>
      <c r="P18" s="13"/>
      <c r="Q18" s="13"/>
      <c r="R18" s="13"/>
      <c r="S18" s="13"/>
      <c r="T18" s="13"/>
      <c r="U18" s="13"/>
    </row>
    <row r="19" spans="1:21" ht="20.25" x14ac:dyDescent="0.3">
      <c r="A19" s="40" t="s">
        <v>39</v>
      </c>
      <c r="B19" s="40"/>
      <c r="C19" s="40"/>
      <c r="D19" s="40"/>
      <c r="E19" s="40"/>
      <c r="F19" s="40"/>
      <c r="G19" s="14">
        <f>G18*0.18</f>
        <v>0</v>
      </c>
      <c r="H19" s="17">
        <f>S16-R16</f>
        <v>0</v>
      </c>
      <c r="I19" s="17"/>
      <c r="J19" s="10"/>
      <c r="K19" s="10"/>
      <c r="L19" s="10"/>
      <c r="M19" s="10"/>
      <c r="N19" s="10"/>
      <c r="O19" s="10"/>
      <c r="P19" s="13"/>
      <c r="Q19" s="13"/>
      <c r="R19" s="13"/>
      <c r="S19" s="13"/>
      <c r="T19" s="13"/>
      <c r="U19" s="13"/>
    </row>
    <row r="20" spans="1:21" ht="22.5" x14ac:dyDescent="0.25">
      <c r="A20" s="36" t="s">
        <v>31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1:21" ht="26.25" customHeight="1" x14ac:dyDescent="0.25">
      <c r="A21" s="20" t="s">
        <v>40</v>
      </c>
      <c r="B21" s="21"/>
      <c r="C21" s="21"/>
      <c r="D21" s="26"/>
      <c r="E21" s="23"/>
      <c r="F21" s="21"/>
      <c r="G21" s="21"/>
      <c r="H21" s="21"/>
      <c r="I21" s="23"/>
      <c r="J21" s="21"/>
      <c r="K21" s="21"/>
      <c r="L21" s="21"/>
      <c r="M21" s="21"/>
      <c r="N21" s="21"/>
      <c r="O21" s="21"/>
      <c r="P21" s="21"/>
      <c r="Q21" s="21"/>
      <c r="R21" s="27"/>
      <c r="S21" s="27"/>
      <c r="T21" s="21"/>
      <c r="U21" s="21"/>
    </row>
    <row r="22" spans="1:21" ht="26.25" customHeight="1" x14ac:dyDescent="0.25">
      <c r="A22" s="22" t="s">
        <v>32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ht="26.25" customHeight="1" x14ac:dyDescent="0.25">
      <c r="A23" s="22" t="s">
        <v>41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ht="26.25" customHeight="1" x14ac:dyDescent="0.25">
      <c r="A24" s="22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ht="20.25" x14ac:dyDescent="0.3">
      <c r="A25" s="4" t="s">
        <v>17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3"/>
      <c r="Q25" s="13"/>
      <c r="R25" s="13"/>
      <c r="S25" s="13"/>
      <c r="T25" s="13"/>
      <c r="U25" s="13"/>
    </row>
    <row r="26" spans="1:21" ht="20.25" x14ac:dyDescent="0.3">
      <c r="A26" s="4" t="s">
        <v>12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3"/>
      <c r="Q26" s="13"/>
      <c r="R26" s="13"/>
      <c r="S26" s="13"/>
      <c r="T26" s="13"/>
      <c r="U26" s="13"/>
    </row>
    <row r="27" spans="1:21" ht="20.25" x14ac:dyDescent="0.3">
      <c r="A27" s="4"/>
      <c r="B27" s="10" t="s">
        <v>13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3"/>
      <c r="Q27" s="13"/>
      <c r="R27" s="13"/>
      <c r="S27" s="13"/>
      <c r="T27" s="13"/>
      <c r="U27" s="13"/>
    </row>
    <row r="28" spans="1:21" ht="20.25" x14ac:dyDescent="0.25">
      <c r="A28" s="37" t="s">
        <v>22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</row>
    <row r="29" spans="1:21" ht="20.25" x14ac:dyDescent="0.25">
      <c r="A29" s="37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</row>
    <row r="30" spans="1:21" ht="20.25" x14ac:dyDescent="0.25">
      <c r="A30" s="8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21" thickBot="1" x14ac:dyDescent="0.3">
      <c r="A31" s="38"/>
      <c r="B31" s="38"/>
      <c r="C31" s="38"/>
      <c r="D31" s="38"/>
      <c r="E31" s="38"/>
      <c r="F31" s="38"/>
      <c r="G31" s="38"/>
      <c r="H31" s="4"/>
      <c r="I31" s="4"/>
      <c r="J31" s="4"/>
      <c r="K31" s="4"/>
      <c r="L31" s="4"/>
      <c r="M31" s="4"/>
      <c r="N31" s="4"/>
      <c r="O31" s="4"/>
      <c r="P31" s="35"/>
      <c r="Q31" s="35"/>
      <c r="R31" s="35"/>
      <c r="S31" s="35"/>
      <c r="T31" s="35"/>
      <c r="U31" s="35"/>
    </row>
    <row r="32" spans="1:21" ht="20.25" x14ac:dyDescent="0.25">
      <c r="A32" s="33" t="s">
        <v>14</v>
      </c>
      <c r="B32" s="33"/>
      <c r="C32" s="33"/>
      <c r="D32" s="33"/>
      <c r="E32" s="33"/>
      <c r="F32" s="33"/>
      <c r="G32" s="33"/>
      <c r="H32" s="4"/>
      <c r="I32" s="4"/>
      <c r="J32" s="4"/>
      <c r="K32" s="4"/>
      <c r="L32" s="4"/>
      <c r="M32" s="4"/>
      <c r="N32" s="4"/>
      <c r="O32" s="4"/>
      <c r="P32" s="34"/>
      <c r="Q32" s="34"/>
      <c r="R32" s="34"/>
      <c r="S32" s="34"/>
      <c r="T32" s="34"/>
      <c r="U32" s="34"/>
    </row>
    <row r="33" spans="1:21" ht="20.25" x14ac:dyDescent="0.25">
      <c r="A33" s="8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21" thickBot="1" x14ac:dyDescent="0.3">
      <c r="A34" s="8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35"/>
      <c r="Q34" s="35"/>
      <c r="R34" s="35"/>
      <c r="S34" s="35"/>
      <c r="T34" s="35"/>
      <c r="U34" s="35"/>
    </row>
    <row r="35" spans="1:21" ht="20.25" x14ac:dyDescent="0.25">
      <c r="A35" s="8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34"/>
      <c r="Q35" s="34"/>
      <c r="R35" s="34"/>
      <c r="S35" s="34"/>
      <c r="T35" s="34"/>
      <c r="U35" s="34"/>
    </row>
  </sheetData>
  <autoFilter ref="A8:U23"/>
  <mergeCells count="18">
    <mergeCell ref="A18:F18"/>
    <mergeCell ref="A19:F19"/>
    <mergeCell ref="A2:U2"/>
    <mergeCell ref="A3:U3"/>
    <mergeCell ref="A4:U4"/>
    <mergeCell ref="A5:U5"/>
    <mergeCell ref="A6:U6"/>
    <mergeCell ref="A16:J16"/>
    <mergeCell ref="U9:U15"/>
    <mergeCell ref="A32:G32"/>
    <mergeCell ref="P32:U32"/>
    <mergeCell ref="P34:U34"/>
    <mergeCell ref="P35:U35"/>
    <mergeCell ref="A20:U20"/>
    <mergeCell ref="A28:U28"/>
    <mergeCell ref="A31:G31"/>
    <mergeCell ref="P31:U31"/>
    <mergeCell ref="A29:U29"/>
  </mergeCells>
  <pageMargins left="0.25" right="0.25" top="0.75" bottom="0.75" header="0.3" footer="0.3"/>
  <pageSetup paperSize="9" scale="3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53B4D2-3D34-460F-97ED-DF44DD3351C3}"/>
</file>

<file path=customXml/itemProps2.xml><?xml version="1.0" encoding="utf-8"?>
<ds:datastoreItem xmlns:ds="http://schemas.openxmlformats.org/officeDocument/2006/customXml" ds:itemID="{35FCFECD-49B5-45FD-B53D-EF710324FB01}"/>
</file>

<file path=customXml/itemProps3.xml><?xml version="1.0" encoding="utf-8"?>
<ds:datastoreItem xmlns:ds="http://schemas.openxmlformats.org/officeDocument/2006/customXml" ds:itemID="{4D8EAC8C-83AE-4B06-BE79-DF57415686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2019-12-25T06:59:09Z</cp:lastPrinted>
  <dcterms:created xsi:type="dcterms:W3CDTF">2016-10-11T08:44:59Z</dcterms:created>
  <dcterms:modified xsi:type="dcterms:W3CDTF">2020-10-05T17:42:20Z</dcterms:modified>
</cp:coreProperties>
</file>